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15108" windowHeight="777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21" i="1" l="1"/>
  <c r="E59" i="1" l="1"/>
  <c r="E49" i="1"/>
  <c r="E61" i="1" l="1"/>
  <c r="E58" i="1"/>
  <c r="E56" i="1"/>
  <c r="E55" i="1"/>
  <c r="E54" i="1"/>
  <c r="E53" i="1"/>
  <c r="E48" i="1"/>
  <c r="E43" i="1"/>
  <c r="E42" i="1"/>
  <c r="E41" i="1"/>
  <c r="E29" i="1"/>
  <c r="E17" i="1"/>
  <c r="E7" i="1"/>
  <c r="E6" i="1"/>
  <c r="E40" i="1" l="1"/>
  <c r="E15" i="1" s="1"/>
  <c r="E57" i="1"/>
  <c r="E52" i="1"/>
  <c r="E5" i="1"/>
  <c r="E12" i="1" s="1"/>
  <c r="E51" i="1" l="1"/>
  <c r="E63" i="1" s="1"/>
</calcChain>
</file>

<file path=xl/sharedStrings.xml><?xml version="1.0" encoding="utf-8"?>
<sst xmlns="http://schemas.openxmlformats.org/spreadsheetml/2006/main" count="90" uniqueCount="85">
  <si>
    <t>Планируемые доходы</t>
  </si>
  <si>
    <t>№</t>
  </si>
  <si>
    <t xml:space="preserve">Планируемые поступления </t>
  </si>
  <si>
    <t>Сумма взноса на 2023 год</t>
  </si>
  <si>
    <r>
      <t>Кол-во участков /</t>
    </r>
    <r>
      <rPr>
        <b/>
        <sz val="11"/>
        <color rgb="FF000000"/>
        <rFont val="Times New Roman"/>
        <family val="1"/>
        <charset val="204"/>
      </rPr>
      <t xml:space="preserve"> Площадь всех участков, сотки</t>
    </r>
  </si>
  <si>
    <t>Итого поступления</t>
  </si>
  <si>
    <t xml:space="preserve"> </t>
  </si>
  <si>
    <t>Членские взносы, в т.ч.:</t>
  </si>
  <si>
    <t>1.1</t>
  </si>
  <si>
    <t xml:space="preserve"> с участка</t>
  </si>
  <si>
    <t>1.2</t>
  </si>
  <si>
    <t>с площади участка (за сотку)</t>
  </si>
  <si>
    <t>Прочие доходы:</t>
  </si>
  <si>
    <t>2.1</t>
  </si>
  <si>
    <t>ПАО «МЕГАФОН» (ежемесячно)</t>
  </si>
  <si>
    <t>12 (месяцев)</t>
  </si>
  <si>
    <t>2.2</t>
  </si>
  <si>
    <t>ООО «Элинар-ИЖС» (ежемесячно)</t>
  </si>
  <si>
    <t xml:space="preserve">6 (месяцев/зима) </t>
  </si>
  <si>
    <t>6 (месяцев/лето)</t>
  </si>
  <si>
    <t>Итого доходная часть</t>
  </si>
  <si>
    <t>Планируемые расходы (членские взносы)</t>
  </si>
  <si>
    <t>Планируемые расходы</t>
  </si>
  <si>
    <t>Сумма расходов</t>
  </si>
  <si>
    <t>Количество</t>
  </si>
  <si>
    <t>Итого расходов</t>
  </si>
  <si>
    <t>1</t>
  </si>
  <si>
    <t>Обязательные платежи по налогам, договорам и закупкам.</t>
  </si>
  <si>
    <t>Вознаграждение председателя СНТ</t>
  </si>
  <si>
    <t>Налоги, в т.ч.</t>
  </si>
  <si>
    <t>- возмещение налогов по договорам с ИП (самозанятыми) УСН (НПД)</t>
  </si>
  <si>
    <t>- страховые взносы</t>
  </si>
  <si>
    <t>- водный налог</t>
  </si>
  <si>
    <t>1.3</t>
  </si>
  <si>
    <t xml:space="preserve">Оплата энергоресурсов, в т.ч. </t>
  </si>
  <si>
    <t xml:space="preserve">- электроэнергия, в т.ч. </t>
  </si>
  <si>
    <t>(возмещение членам СНТ за подключенные фонарей  и видеокамер)</t>
  </si>
  <si>
    <t>- газ</t>
  </si>
  <si>
    <t>- дрова</t>
  </si>
  <si>
    <t>1.4</t>
  </si>
  <si>
    <t>1.5</t>
  </si>
  <si>
    <t>Обслуживание банковского счета</t>
  </si>
  <si>
    <t>1.6</t>
  </si>
  <si>
    <t>1.7</t>
  </si>
  <si>
    <t>Хозяйственные расходы, приобретение материалов, инструмента, инвентаря и прочего, в т.ч.:</t>
  </si>
  <si>
    <t>- насосы д/колодцев</t>
  </si>
  <si>
    <t>- фитинги, краны и прочие материалы для водозаборного узла и водопровода</t>
  </si>
  <si>
    <t>- спецодежда (3-зимних, 3-летних компл.)</t>
  </si>
  <si>
    <t>- краска, аксессуары д/покраски</t>
  </si>
  <si>
    <t>- ГСМ (бензопила, бензотример, снегоуборщик)</t>
  </si>
  <si>
    <t>-ремонтные запчасти, расходные материалы</t>
  </si>
  <si>
    <t>- замки, ключи</t>
  </si>
  <si>
    <t>- почтовые расходы</t>
  </si>
  <si>
    <t>- канцтовары</t>
  </si>
  <si>
    <t>1.8</t>
  </si>
  <si>
    <t>Оплата услуг связи, в т.ч.</t>
  </si>
  <si>
    <t>- телефон председателя</t>
  </si>
  <si>
    <t>-  телефон зам. председателя, коменданта</t>
  </si>
  <si>
    <t>- сим-карты шлагбаумов и видеокамер</t>
  </si>
  <si>
    <t>- интернет</t>
  </si>
  <si>
    <t>1.9</t>
  </si>
  <si>
    <t>Транспортные расходы, в т.ч.: доставка материалов, возмещение расходов на проезд председателю, бухгалтеру, секретарю, коменданту</t>
  </si>
  <si>
    <t>1.10</t>
  </si>
  <si>
    <t xml:space="preserve">Содержание сторожевой собаки, в т.ч.:  </t>
  </si>
  <si>
    <t>- содержание и кормление</t>
  </si>
  <si>
    <t>мед. обслуживание</t>
  </si>
  <si>
    <t>2</t>
  </si>
  <si>
    <t>Договора с ИП (самозанятыми) по управлению, бухгалтерскому учету, делопроизводству, в т.ч.</t>
  </si>
  <si>
    <t>- зам. Председателя</t>
  </si>
  <si>
    <t>- бухгалтер</t>
  </si>
  <si>
    <t>- секретарь</t>
  </si>
  <si>
    <t>- правление и ревизионная комиссия</t>
  </si>
  <si>
    <t>Договора с ИП (самозанятыми) по обслуживанию и ремонту инженерных сетей, благоустройству, обеспечению сохранности ИОП, в т.ч.:</t>
  </si>
  <si>
    <t>- управляющий хоз. деятельностью (комендант, старший охраны)</t>
  </si>
  <si>
    <t>- техник-смотритель (сторож, сантехник, дворник, сварщик, слесарь, электрик)</t>
  </si>
  <si>
    <t>- техник-смотритель (сторож, дворник, разнорабочий)</t>
  </si>
  <si>
    <t>Итого расходная часть</t>
  </si>
  <si>
    <t xml:space="preserve">Финансово-экономическое обоснование размера взносов
к приходно-расходной смете СНТ «Коммунар» на 2025 г.
</t>
  </si>
  <si>
    <t>Вывоз ТКО (3 контейнера по 21,09 куб.м./мес) + доп.</t>
  </si>
  <si>
    <t>- телефон бухгалтера, секретаря</t>
  </si>
  <si>
    <t>- ремонт и обслуживание дорог общего пользования</t>
  </si>
  <si>
    <t>- обслуживание сайта</t>
  </si>
  <si>
    <t>-инструменты и инвентарь (большая болгарка, бензопила, котел, ручной инструмент)</t>
  </si>
  <si>
    <t>Плата по договорам на оказание возмездных услуг.</t>
  </si>
  <si>
    <t>Судебные издержки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</si>
</sst>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49" fontId="4" fillId="0" borderId="9" xfId="0" applyNumberFormat="1" applyFont="1" applyFill="1" applyBorder="1" applyAlignment="1">
      <alignment vertical="center" wrapText="1"/>
    </xf>
    <xf numFmtId="4" fontId="9" fillId="0" borderId="9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4" fontId="9" fillId="0" borderId="10" xfId="0" applyNumberFormat="1" applyFont="1" applyFill="1" applyBorder="1" applyAlignment="1">
      <alignment horizontal="right" vertical="center" wrapText="1"/>
    </xf>
    <xf numFmtId="49" fontId="4" fillId="0" borderId="13" xfId="0" applyNumberFormat="1" applyFont="1" applyFill="1" applyBorder="1" applyAlignment="1">
      <alignment vertical="center" wrapText="1"/>
    </xf>
    <xf numFmtId="4" fontId="9" fillId="0" borderId="13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4" fontId="9" fillId="0" borderId="14" xfId="0" applyNumberFormat="1" applyFont="1" applyFill="1" applyBorder="1" applyAlignment="1">
      <alignment horizontal="right" vertical="center" wrapText="1"/>
    </xf>
    <xf numFmtId="49" fontId="4" fillId="0" borderId="16" xfId="0" applyNumberFormat="1" applyFont="1" applyFill="1" applyBorder="1" applyAlignment="1">
      <alignment vertical="center" wrapText="1"/>
    </xf>
    <xf numFmtId="4" fontId="9" fillId="0" borderId="16" xfId="0" applyNumberFormat="1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0" fillId="0" borderId="19" xfId="0" applyNumberFormat="1" applyFont="1" applyFill="1" applyBorder="1"/>
    <xf numFmtId="49" fontId="6" fillId="0" borderId="8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4" fontId="6" fillId="0" borderId="20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4" fontId="6" fillId="0" borderId="2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right" vertical="center" wrapText="1"/>
    </xf>
    <xf numFmtId="4" fontId="9" fillId="0" borderId="16" xfId="0" applyNumberFormat="1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4" fontId="4" fillId="0" borderId="17" xfId="0" applyNumberFormat="1" applyFont="1" applyFill="1" applyBorder="1" applyAlignment="1">
      <alignment horizontal="right" vertical="center" wrapText="1"/>
    </xf>
    <xf numFmtId="49" fontId="4" fillId="0" borderId="15" xfId="0" applyNumberFormat="1" applyFont="1" applyFill="1" applyBorder="1" applyAlignment="1">
      <alignment vertical="center" wrapText="1"/>
    </xf>
    <xf numFmtId="4" fontId="2" fillId="0" borderId="26" xfId="0" applyNumberFormat="1" applyFont="1" applyFill="1" applyBorder="1"/>
    <xf numFmtId="4" fontId="9" fillId="0" borderId="15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0" fontId="9" fillId="0" borderId="15" xfId="0" applyNumberFormat="1" applyFont="1" applyFill="1" applyBorder="1" applyAlignment="1">
      <alignment horizontal="right" vertical="center" wrapText="1"/>
    </xf>
    <xf numFmtId="4" fontId="4" fillId="0" borderId="15" xfId="0" applyNumberFormat="1" applyFont="1" applyFill="1" applyBorder="1" applyAlignment="1">
      <alignment horizontal="right" vertical="center" wrapText="1"/>
    </xf>
    <xf numFmtId="4" fontId="11" fillId="0" borderId="4" xfId="0" applyNumberFormat="1" applyFont="1" applyFill="1" applyBorder="1"/>
    <xf numFmtId="4" fontId="10" fillId="0" borderId="29" xfId="0" applyNumberFormat="1" applyFont="1" applyFill="1" applyBorder="1"/>
    <xf numFmtId="4" fontId="0" fillId="0" borderId="0" xfId="0" applyNumberFormat="1" applyFill="1"/>
    <xf numFmtId="0" fontId="0" fillId="0" borderId="0" xfId="0" applyFill="1"/>
    <xf numFmtId="0" fontId="0" fillId="0" borderId="0" xfId="0" applyFont="1" applyFill="1" applyAlignment="1">
      <alignment horizontal="center"/>
    </xf>
    <xf numFmtId="49" fontId="0" fillId="0" borderId="0" xfId="0" applyNumberFormat="1" applyFill="1"/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2" fillId="0" borderId="17" xfId="0" applyNumberFormat="1" applyFont="1" applyFill="1" applyBorder="1"/>
    <xf numFmtId="0" fontId="11" fillId="0" borderId="3" xfId="0" applyFont="1" applyFill="1" applyBorder="1" applyAlignment="1">
      <alignment vertical="center" wrapText="1"/>
    </xf>
    <xf numFmtId="0" fontId="4" fillId="0" borderId="0" xfId="0" applyFont="1" applyFill="1" applyAlignment="1">
      <alignment horizontal="right" wrapText="1"/>
    </xf>
    <xf numFmtId="49" fontId="4" fillId="0" borderId="28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" fontId="4" fillId="0" borderId="2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" fontId="9" fillId="0" borderId="15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9" workbookViewId="0">
      <selection activeCell="D62" sqref="D62"/>
    </sheetView>
  </sheetViews>
  <sheetFormatPr defaultColWidth="8.88671875" defaultRowHeight="14.4" x14ac:dyDescent="0.3"/>
  <cols>
    <col min="1" max="1" width="8.88671875" style="48"/>
    <col min="2" max="2" width="27.5546875" style="49" customWidth="1"/>
    <col min="3" max="3" width="18.6640625" style="46" customWidth="1"/>
    <col min="4" max="4" width="16.88671875" style="47" customWidth="1"/>
    <col min="5" max="5" width="15.33203125" style="47" customWidth="1"/>
    <col min="6" max="16384" width="8.88671875" style="47"/>
  </cols>
  <sheetData>
    <row r="1" spans="1:6" ht="52.95" customHeight="1" x14ac:dyDescent="0.3">
      <c r="D1" s="59"/>
      <c r="E1" s="59"/>
    </row>
    <row r="2" spans="1:6" s="1" customFormat="1" ht="69" customHeight="1" thickBot="1" x14ac:dyDescent="0.4">
      <c r="A2" s="64" t="s">
        <v>77</v>
      </c>
      <c r="B2" s="64"/>
      <c r="C2" s="64"/>
      <c r="D2" s="64"/>
      <c r="E2" s="64"/>
    </row>
    <row r="3" spans="1:6" s="2" customFormat="1" ht="24.6" customHeight="1" thickBot="1" x14ac:dyDescent="0.35">
      <c r="A3" s="65" t="s">
        <v>0</v>
      </c>
      <c r="B3" s="66"/>
      <c r="C3" s="66"/>
      <c r="D3" s="66"/>
      <c r="E3" s="67"/>
    </row>
    <row r="4" spans="1:6" s="1" customFormat="1" ht="48.6" customHeight="1" thickBot="1" x14ac:dyDescent="0.3">
      <c r="A4" s="3" t="s">
        <v>1</v>
      </c>
      <c r="B4" s="4" t="s">
        <v>2</v>
      </c>
      <c r="C4" s="5" t="s">
        <v>3</v>
      </c>
      <c r="D4" s="6" t="s">
        <v>4</v>
      </c>
      <c r="E4" s="7" t="s">
        <v>5</v>
      </c>
      <c r="F4" s="1" t="s">
        <v>6</v>
      </c>
    </row>
    <row r="5" spans="1:6" s="1" customFormat="1" thickBot="1" x14ac:dyDescent="0.3">
      <c r="A5" s="8">
        <v>1</v>
      </c>
      <c r="B5" s="9" t="s">
        <v>7</v>
      </c>
      <c r="C5" s="10"/>
      <c r="D5" s="11"/>
      <c r="E5" s="12">
        <f>E6+E7</f>
        <v>3042000</v>
      </c>
    </row>
    <row r="6" spans="1:6" s="1" customFormat="1" ht="13.8" x14ac:dyDescent="0.25">
      <c r="A6" s="53" t="s">
        <v>8</v>
      </c>
      <c r="B6" s="13" t="s">
        <v>9</v>
      </c>
      <c r="C6" s="14">
        <v>7000</v>
      </c>
      <c r="D6" s="15">
        <v>207</v>
      </c>
      <c r="E6" s="16">
        <f>C6*D6</f>
        <v>1449000</v>
      </c>
    </row>
    <row r="7" spans="1:6" s="1" customFormat="1" thickBot="1" x14ac:dyDescent="0.3">
      <c r="A7" s="54" t="s">
        <v>10</v>
      </c>
      <c r="B7" s="17" t="s">
        <v>11</v>
      </c>
      <c r="C7" s="18">
        <v>900</v>
      </c>
      <c r="D7" s="19">
        <v>1770</v>
      </c>
      <c r="E7" s="20">
        <f>C7*D7</f>
        <v>1593000</v>
      </c>
    </row>
    <row r="8" spans="1:6" s="1" customFormat="1" thickBot="1" x14ac:dyDescent="0.3">
      <c r="A8" s="8">
        <v>2</v>
      </c>
      <c r="B8" s="9" t="s">
        <v>12</v>
      </c>
      <c r="C8" s="10"/>
      <c r="D8" s="11"/>
      <c r="E8" s="12">
        <v>165000</v>
      </c>
    </row>
    <row r="9" spans="1:6" s="1" customFormat="1" ht="26.4" x14ac:dyDescent="0.25">
      <c r="A9" s="53" t="s">
        <v>13</v>
      </c>
      <c r="B9" s="13" t="s">
        <v>14</v>
      </c>
      <c r="C9" s="14">
        <v>10000</v>
      </c>
      <c r="D9" s="15" t="s">
        <v>15</v>
      </c>
      <c r="E9" s="16">
        <v>120000</v>
      </c>
    </row>
    <row r="10" spans="1:6" s="1" customFormat="1" ht="26.4" x14ac:dyDescent="0.25">
      <c r="A10" s="68" t="s">
        <v>16</v>
      </c>
      <c r="B10" s="21" t="s">
        <v>17</v>
      </c>
      <c r="C10" s="22">
        <v>2500</v>
      </c>
      <c r="D10" s="23" t="s">
        <v>18</v>
      </c>
      <c r="E10" s="24">
        <v>15000</v>
      </c>
    </row>
    <row r="11" spans="1:6" s="1" customFormat="1" ht="15" customHeight="1" thickBot="1" x14ac:dyDescent="0.3">
      <c r="A11" s="69"/>
      <c r="B11" s="17"/>
      <c r="C11" s="18">
        <v>5000</v>
      </c>
      <c r="D11" s="19" t="s">
        <v>19</v>
      </c>
      <c r="E11" s="20">
        <v>30000</v>
      </c>
    </row>
    <row r="12" spans="1:6" s="1" customFormat="1" ht="16.2" thickBot="1" x14ac:dyDescent="0.35">
      <c r="A12" s="70" t="s">
        <v>20</v>
      </c>
      <c r="B12" s="71"/>
      <c r="C12" s="71"/>
      <c r="D12" s="72"/>
      <c r="E12" s="25">
        <f>E5+E8</f>
        <v>3207000</v>
      </c>
    </row>
    <row r="13" spans="1:6" s="2" customFormat="1" ht="25.95" customHeight="1" thickBot="1" x14ac:dyDescent="0.35">
      <c r="A13" s="65" t="s">
        <v>21</v>
      </c>
      <c r="B13" s="66"/>
      <c r="C13" s="66"/>
      <c r="D13" s="66"/>
      <c r="E13" s="67"/>
    </row>
    <row r="14" spans="1:6" s="31" customFormat="1" ht="18.600000000000001" customHeight="1" thickBot="1" x14ac:dyDescent="0.35">
      <c r="A14" s="26" t="s">
        <v>1</v>
      </c>
      <c r="B14" s="27" t="s">
        <v>22</v>
      </c>
      <c r="C14" s="28" t="s">
        <v>23</v>
      </c>
      <c r="D14" s="29" t="s">
        <v>24</v>
      </c>
      <c r="E14" s="30" t="s">
        <v>25</v>
      </c>
    </row>
    <row r="15" spans="1:6" s="1" customFormat="1" ht="15" thickBot="1" x14ac:dyDescent="0.3">
      <c r="A15" s="32" t="s">
        <v>26</v>
      </c>
      <c r="B15" s="58" t="s">
        <v>27</v>
      </c>
      <c r="C15" s="58"/>
      <c r="D15" s="58"/>
      <c r="E15" s="33">
        <f>E16+E17+E21+E26+E27+E28+E29+E40+E47+E48</f>
        <v>1281000</v>
      </c>
    </row>
    <row r="16" spans="1:6" s="1" customFormat="1" ht="26.4" x14ac:dyDescent="0.25">
      <c r="A16" s="51" t="s">
        <v>8</v>
      </c>
      <c r="B16" s="13" t="s">
        <v>28</v>
      </c>
      <c r="C16" s="14">
        <v>20000</v>
      </c>
      <c r="D16" s="15">
        <v>12</v>
      </c>
      <c r="E16" s="56">
        <v>240000</v>
      </c>
    </row>
    <row r="17" spans="1:5" s="1" customFormat="1" ht="13.8" x14ac:dyDescent="0.25">
      <c r="A17" s="75" t="s">
        <v>10</v>
      </c>
      <c r="B17" s="21" t="s">
        <v>29</v>
      </c>
      <c r="C17" s="34"/>
      <c r="D17" s="35"/>
      <c r="E17" s="55">
        <f>SUM(E18:E20)</f>
        <v>250000</v>
      </c>
    </row>
    <row r="18" spans="1:5" s="1" customFormat="1" ht="39.6" x14ac:dyDescent="0.25">
      <c r="A18" s="68"/>
      <c r="B18" s="21" t="s">
        <v>30</v>
      </c>
      <c r="C18" s="34"/>
      <c r="D18" s="35"/>
      <c r="E18" s="36">
        <v>132000</v>
      </c>
    </row>
    <row r="19" spans="1:5" s="1" customFormat="1" ht="13.8" x14ac:dyDescent="0.25">
      <c r="A19" s="68"/>
      <c r="B19" s="21" t="s">
        <v>31</v>
      </c>
      <c r="C19" s="34"/>
      <c r="D19" s="35"/>
      <c r="E19" s="36">
        <v>73000</v>
      </c>
    </row>
    <row r="20" spans="1:5" s="1" customFormat="1" ht="13.8" x14ac:dyDescent="0.25">
      <c r="A20" s="76"/>
      <c r="B20" s="21" t="s">
        <v>32</v>
      </c>
      <c r="C20" s="22"/>
      <c r="D20" s="23"/>
      <c r="E20" s="36">
        <v>45000</v>
      </c>
    </row>
    <row r="21" spans="1:5" s="1" customFormat="1" ht="13.8" x14ac:dyDescent="0.25">
      <c r="A21" s="77" t="s">
        <v>33</v>
      </c>
      <c r="B21" s="37" t="s">
        <v>34</v>
      </c>
      <c r="C21" s="34"/>
      <c r="D21" s="35"/>
      <c r="E21" s="38">
        <f>E22+E24+E25</f>
        <v>172000</v>
      </c>
    </row>
    <row r="22" spans="1:5" s="1" customFormat="1" ht="13.8" x14ac:dyDescent="0.25">
      <c r="A22" s="78"/>
      <c r="B22" s="37" t="s">
        <v>35</v>
      </c>
      <c r="C22" s="79"/>
      <c r="D22" s="81"/>
      <c r="E22" s="55">
        <v>156000</v>
      </c>
    </row>
    <row r="23" spans="1:5" s="1" customFormat="1" ht="39.6" x14ac:dyDescent="0.25">
      <c r="A23" s="78"/>
      <c r="B23" s="13" t="s">
        <v>36</v>
      </c>
      <c r="C23" s="80"/>
      <c r="D23" s="82"/>
      <c r="E23" s="56">
        <v>16800</v>
      </c>
    </row>
    <row r="24" spans="1:5" s="1" customFormat="1" ht="13.8" x14ac:dyDescent="0.25">
      <c r="A24" s="77"/>
      <c r="B24" s="13" t="s">
        <v>37</v>
      </c>
      <c r="C24" s="34"/>
      <c r="D24" s="35"/>
      <c r="E24" s="56">
        <v>6000</v>
      </c>
    </row>
    <row r="25" spans="1:5" s="1" customFormat="1" ht="13.8" x14ac:dyDescent="0.25">
      <c r="A25" s="77"/>
      <c r="B25" s="21" t="s">
        <v>38</v>
      </c>
      <c r="C25" s="34"/>
      <c r="D25" s="35"/>
      <c r="E25" s="36">
        <v>10000</v>
      </c>
    </row>
    <row r="26" spans="1:5" s="1" customFormat="1" ht="26.4" x14ac:dyDescent="0.25">
      <c r="A26" s="50" t="s">
        <v>39</v>
      </c>
      <c r="B26" s="21" t="s">
        <v>78</v>
      </c>
      <c r="C26" s="22">
        <v>26083.33</v>
      </c>
      <c r="D26" s="23">
        <v>12</v>
      </c>
      <c r="E26" s="36">
        <v>313000</v>
      </c>
    </row>
    <row r="27" spans="1:5" s="1" customFormat="1" ht="26.4" x14ac:dyDescent="0.25">
      <c r="A27" s="52" t="s">
        <v>40</v>
      </c>
      <c r="B27" s="37" t="s">
        <v>41</v>
      </c>
      <c r="C27" s="39">
        <v>3300</v>
      </c>
      <c r="D27" s="40">
        <v>12</v>
      </c>
      <c r="E27" s="55">
        <v>39600</v>
      </c>
    </row>
    <row r="28" spans="1:5" s="1" customFormat="1" ht="13.95" customHeight="1" x14ac:dyDescent="0.25">
      <c r="A28" s="52" t="s">
        <v>42</v>
      </c>
      <c r="B28" s="37" t="s">
        <v>84</v>
      </c>
      <c r="C28" s="39"/>
      <c r="D28" s="40"/>
      <c r="E28" s="55">
        <v>5000</v>
      </c>
    </row>
    <row r="29" spans="1:5" s="1" customFormat="1" ht="27" customHeight="1" x14ac:dyDescent="0.25">
      <c r="A29" s="77" t="s">
        <v>43</v>
      </c>
      <c r="B29" s="83" t="s">
        <v>44</v>
      </c>
      <c r="C29" s="83"/>
      <c r="D29" s="83"/>
      <c r="E29" s="36">
        <f>E30+E31+E32+E33+E34+E35+E36+E37+E38+E39</f>
        <v>155000</v>
      </c>
    </row>
    <row r="30" spans="1:5" s="1" customFormat="1" ht="39.6" x14ac:dyDescent="0.25">
      <c r="A30" s="77"/>
      <c r="B30" s="21" t="s">
        <v>82</v>
      </c>
      <c r="C30" s="34"/>
      <c r="D30" s="35"/>
      <c r="E30" s="36">
        <v>30000</v>
      </c>
    </row>
    <row r="31" spans="1:5" s="1" customFormat="1" ht="13.8" x14ac:dyDescent="0.25">
      <c r="A31" s="77"/>
      <c r="B31" s="21" t="s">
        <v>45</v>
      </c>
      <c r="C31" s="34"/>
      <c r="D31" s="35"/>
      <c r="E31" s="36">
        <v>15000</v>
      </c>
    </row>
    <row r="32" spans="1:5" s="1" customFormat="1" ht="39.6" x14ac:dyDescent="0.25">
      <c r="A32" s="77"/>
      <c r="B32" s="21" t="s">
        <v>46</v>
      </c>
      <c r="C32" s="34"/>
      <c r="D32" s="35"/>
      <c r="E32" s="36">
        <v>10000</v>
      </c>
    </row>
    <row r="33" spans="1:5" s="1" customFormat="1" ht="26.4" x14ac:dyDescent="0.25">
      <c r="A33" s="77"/>
      <c r="B33" s="21" t="s">
        <v>47</v>
      </c>
      <c r="C33" s="34"/>
      <c r="D33" s="35"/>
      <c r="E33" s="36">
        <v>20000</v>
      </c>
    </row>
    <row r="34" spans="1:5" s="1" customFormat="1" ht="13.8" x14ac:dyDescent="0.25">
      <c r="A34" s="77"/>
      <c r="B34" s="21" t="s">
        <v>48</v>
      </c>
      <c r="C34" s="34"/>
      <c r="D34" s="35"/>
      <c r="E34" s="36">
        <v>15000</v>
      </c>
    </row>
    <row r="35" spans="1:5" s="1" customFormat="1" ht="26.4" x14ac:dyDescent="0.25">
      <c r="A35" s="77"/>
      <c r="B35" s="21" t="s">
        <v>49</v>
      </c>
      <c r="C35" s="34"/>
      <c r="D35" s="35"/>
      <c r="E35" s="36">
        <v>20000</v>
      </c>
    </row>
    <row r="36" spans="1:5" s="1" customFormat="1" ht="26.4" x14ac:dyDescent="0.25">
      <c r="A36" s="77"/>
      <c r="B36" s="21" t="s">
        <v>50</v>
      </c>
      <c r="C36" s="34"/>
      <c r="D36" s="35"/>
      <c r="E36" s="36">
        <v>30000</v>
      </c>
    </row>
    <row r="37" spans="1:5" s="1" customFormat="1" ht="13.8" x14ac:dyDescent="0.25">
      <c r="A37" s="77"/>
      <c r="B37" s="21" t="s">
        <v>51</v>
      </c>
      <c r="C37" s="34"/>
      <c r="D37" s="35"/>
      <c r="E37" s="36">
        <v>5000</v>
      </c>
    </row>
    <row r="38" spans="1:5" s="1" customFormat="1" ht="13.8" x14ac:dyDescent="0.25">
      <c r="A38" s="77"/>
      <c r="B38" s="21" t="s">
        <v>52</v>
      </c>
      <c r="C38" s="34"/>
      <c r="D38" s="35"/>
      <c r="E38" s="36">
        <v>5000</v>
      </c>
    </row>
    <row r="39" spans="1:5" s="1" customFormat="1" ht="13.8" x14ac:dyDescent="0.25">
      <c r="A39" s="77"/>
      <c r="B39" s="21" t="s">
        <v>53</v>
      </c>
      <c r="C39" s="34"/>
      <c r="D39" s="35"/>
      <c r="E39" s="36">
        <v>5000</v>
      </c>
    </row>
    <row r="40" spans="1:5" s="1" customFormat="1" ht="13.8" x14ac:dyDescent="0.25">
      <c r="A40" s="77" t="s">
        <v>54</v>
      </c>
      <c r="B40" s="21" t="s">
        <v>55</v>
      </c>
      <c r="C40" s="22"/>
      <c r="D40" s="23"/>
      <c r="E40" s="55">
        <f>SUM(E41:E46)</f>
        <v>54400</v>
      </c>
    </row>
    <row r="41" spans="1:5" s="1" customFormat="1" ht="13.8" x14ac:dyDescent="0.25">
      <c r="A41" s="77"/>
      <c r="B41" s="21" t="s">
        <v>56</v>
      </c>
      <c r="C41" s="22">
        <v>750</v>
      </c>
      <c r="D41" s="23">
        <v>12</v>
      </c>
      <c r="E41" s="36">
        <f>C41*D41</f>
        <v>9000</v>
      </c>
    </row>
    <row r="42" spans="1:5" s="1" customFormat="1" ht="26.4" x14ac:dyDescent="0.25">
      <c r="A42" s="77"/>
      <c r="B42" s="21" t="s">
        <v>57</v>
      </c>
      <c r="C42" s="22">
        <v>880</v>
      </c>
      <c r="D42" s="23">
        <v>12</v>
      </c>
      <c r="E42" s="36">
        <f t="shared" ref="E42:E43" si="0">C42*D42</f>
        <v>10560</v>
      </c>
    </row>
    <row r="43" spans="1:5" s="1" customFormat="1" ht="13.8" x14ac:dyDescent="0.25">
      <c r="A43" s="77"/>
      <c r="B43" s="21" t="s">
        <v>79</v>
      </c>
      <c r="C43" s="22">
        <v>1000</v>
      </c>
      <c r="D43" s="23">
        <v>12</v>
      </c>
      <c r="E43" s="36">
        <f t="shared" si="0"/>
        <v>12000</v>
      </c>
    </row>
    <row r="44" spans="1:5" s="1" customFormat="1" ht="26.4" x14ac:dyDescent="0.25">
      <c r="A44" s="77"/>
      <c r="B44" s="21" t="s">
        <v>58</v>
      </c>
      <c r="C44" s="22"/>
      <c r="D44" s="23">
        <v>12</v>
      </c>
      <c r="E44" s="36">
        <v>5000</v>
      </c>
    </row>
    <row r="45" spans="1:5" s="1" customFormat="1" ht="13.8" x14ac:dyDescent="0.25">
      <c r="A45" s="77"/>
      <c r="B45" s="21" t="s">
        <v>81</v>
      </c>
      <c r="C45" s="22"/>
      <c r="D45" s="23">
        <v>12</v>
      </c>
      <c r="E45" s="36">
        <v>7040</v>
      </c>
    </row>
    <row r="46" spans="1:5" s="1" customFormat="1" ht="13.8" x14ac:dyDescent="0.25">
      <c r="A46" s="77"/>
      <c r="B46" s="21" t="s">
        <v>59</v>
      </c>
      <c r="C46" s="22">
        <v>900</v>
      </c>
      <c r="D46" s="23">
        <v>12</v>
      </c>
      <c r="E46" s="36">
        <v>10800</v>
      </c>
    </row>
    <row r="47" spans="1:5" s="1" customFormat="1" ht="66" x14ac:dyDescent="0.25">
      <c r="A47" s="52" t="s">
        <v>60</v>
      </c>
      <c r="B47" s="37" t="s">
        <v>61</v>
      </c>
      <c r="C47" s="39"/>
      <c r="D47" s="40"/>
      <c r="E47" s="55">
        <v>22000</v>
      </c>
    </row>
    <row r="48" spans="1:5" s="1" customFormat="1" ht="26.4" x14ac:dyDescent="0.25">
      <c r="A48" s="84" t="s">
        <v>62</v>
      </c>
      <c r="B48" s="21" t="s">
        <v>63</v>
      </c>
      <c r="C48" s="22"/>
      <c r="D48" s="23"/>
      <c r="E48" s="41">
        <f>E49+E50</f>
        <v>30000</v>
      </c>
    </row>
    <row r="49" spans="1:5" s="1" customFormat="1" ht="13.8" x14ac:dyDescent="0.25">
      <c r="A49" s="84"/>
      <c r="B49" s="21" t="s">
        <v>64</v>
      </c>
      <c r="C49" s="22">
        <v>2000</v>
      </c>
      <c r="D49" s="23">
        <v>12</v>
      </c>
      <c r="E49" s="41">
        <f>C49*D49</f>
        <v>24000</v>
      </c>
    </row>
    <row r="50" spans="1:5" s="1" customFormat="1" ht="15" customHeight="1" thickBot="1" x14ac:dyDescent="0.3">
      <c r="A50" s="85"/>
      <c r="B50" s="37" t="s">
        <v>65</v>
      </c>
      <c r="C50" s="42"/>
      <c r="D50" s="40"/>
      <c r="E50" s="43">
        <v>6000</v>
      </c>
    </row>
    <row r="51" spans="1:5" s="1" customFormat="1" ht="15" thickBot="1" x14ac:dyDescent="0.35">
      <c r="A51" s="32" t="s">
        <v>66</v>
      </c>
      <c r="B51" s="58" t="s">
        <v>83</v>
      </c>
      <c r="C51" s="58"/>
      <c r="D51" s="58"/>
      <c r="E51" s="44">
        <f>E52+E57</f>
        <v>1719000</v>
      </c>
    </row>
    <row r="52" spans="1:5" s="1" customFormat="1" ht="39.6" x14ac:dyDescent="0.25">
      <c r="A52" s="76" t="s">
        <v>13</v>
      </c>
      <c r="B52" s="13" t="s">
        <v>67</v>
      </c>
      <c r="C52" s="14"/>
      <c r="D52" s="15"/>
      <c r="E52" s="36">
        <f>SUM(E53:E56)</f>
        <v>590000</v>
      </c>
    </row>
    <row r="53" spans="1:5" s="1" customFormat="1" ht="13.8" x14ac:dyDescent="0.25">
      <c r="A53" s="77"/>
      <c r="B53" s="21" t="s">
        <v>68</v>
      </c>
      <c r="C53" s="22">
        <v>15000</v>
      </c>
      <c r="D53" s="23">
        <v>12</v>
      </c>
      <c r="E53" s="36">
        <f>C53*D53</f>
        <v>180000</v>
      </c>
    </row>
    <row r="54" spans="1:5" s="1" customFormat="1" ht="13.8" x14ac:dyDescent="0.25">
      <c r="A54" s="77"/>
      <c r="B54" s="21" t="s">
        <v>69</v>
      </c>
      <c r="C54" s="22">
        <v>20000</v>
      </c>
      <c r="D54" s="23">
        <v>12</v>
      </c>
      <c r="E54" s="36">
        <f t="shared" ref="E54:E61" si="1">C54*D54</f>
        <v>240000</v>
      </c>
    </row>
    <row r="55" spans="1:5" s="1" customFormat="1" ht="13.8" x14ac:dyDescent="0.25">
      <c r="A55" s="77"/>
      <c r="B55" s="21" t="s">
        <v>70</v>
      </c>
      <c r="C55" s="22">
        <v>10000</v>
      </c>
      <c r="D55" s="23">
        <v>12</v>
      </c>
      <c r="E55" s="36">
        <f t="shared" si="1"/>
        <v>120000</v>
      </c>
    </row>
    <row r="56" spans="1:5" s="1" customFormat="1" ht="26.4" x14ac:dyDescent="0.25">
      <c r="A56" s="77"/>
      <c r="B56" s="21" t="s">
        <v>71</v>
      </c>
      <c r="C56" s="22">
        <v>50000</v>
      </c>
      <c r="D56" s="23">
        <v>1</v>
      </c>
      <c r="E56" s="36">
        <f t="shared" si="1"/>
        <v>50000</v>
      </c>
    </row>
    <row r="57" spans="1:5" s="1" customFormat="1" ht="66" x14ac:dyDescent="0.25">
      <c r="A57" s="77" t="s">
        <v>16</v>
      </c>
      <c r="B57" s="21" t="s">
        <v>72</v>
      </c>
      <c r="C57" s="22"/>
      <c r="D57" s="23"/>
      <c r="E57" s="36">
        <f>SUM(E58:E62)</f>
        <v>1129000</v>
      </c>
    </row>
    <row r="58" spans="1:5" s="1" customFormat="1" ht="39.6" x14ac:dyDescent="0.25">
      <c r="A58" s="77"/>
      <c r="B58" s="21" t="s">
        <v>73</v>
      </c>
      <c r="C58" s="39">
        <v>35000</v>
      </c>
      <c r="D58" s="23">
        <v>12</v>
      </c>
      <c r="E58" s="36">
        <f t="shared" si="1"/>
        <v>420000</v>
      </c>
    </row>
    <row r="59" spans="1:5" s="1" customFormat="1" ht="22.95" customHeight="1" x14ac:dyDescent="0.25">
      <c r="A59" s="77"/>
      <c r="B59" s="60" t="s">
        <v>74</v>
      </c>
      <c r="C59" s="39">
        <v>34000</v>
      </c>
      <c r="D59" s="40">
        <v>7</v>
      </c>
      <c r="E59" s="62">
        <f>C59*D59+C60*D60</f>
        <v>413000</v>
      </c>
    </row>
    <row r="60" spans="1:5" s="1" customFormat="1" ht="22.2" customHeight="1" x14ac:dyDescent="0.25">
      <c r="A60" s="77"/>
      <c r="B60" s="61"/>
      <c r="C60" s="14">
        <v>35000</v>
      </c>
      <c r="D60" s="15">
        <v>5</v>
      </c>
      <c r="E60" s="63"/>
    </row>
    <row r="61" spans="1:5" s="1" customFormat="1" ht="26.4" x14ac:dyDescent="0.25">
      <c r="A61" s="77"/>
      <c r="B61" s="21" t="s">
        <v>75</v>
      </c>
      <c r="C61" s="14">
        <v>27000</v>
      </c>
      <c r="D61" s="23">
        <v>7</v>
      </c>
      <c r="E61" s="36">
        <f t="shared" si="1"/>
        <v>189000</v>
      </c>
    </row>
    <row r="62" spans="1:5" s="1" customFormat="1" ht="30.6" customHeight="1" thickBot="1" x14ac:dyDescent="0.3">
      <c r="A62" s="77"/>
      <c r="B62" s="21" t="s">
        <v>80</v>
      </c>
      <c r="C62" s="22"/>
      <c r="D62" s="23"/>
      <c r="E62" s="57">
        <v>107000</v>
      </c>
    </row>
    <row r="63" spans="1:5" ht="16.2" thickBot="1" x14ac:dyDescent="0.35">
      <c r="A63" s="73" t="s">
        <v>76</v>
      </c>
      <c r="B63" s="74"/>
      <c r="C63" s="74"/>
      <c r="D63" s="74"/>
      <c r="E63" s="45">
        <f>E15+E51</f>
        <v>3000000</v>
      </c>
    </row>
    <row r="65" spans="5:5" x14ac:dyDescent="0.3">
      <c r="E65" s="46"/>
    </row>
  </sheetData>
  <mergeCells count="21">
    <mergeCell ref="A63:D63"/>
    <mergeCell ref="A17:A20"/>
    <mergeCell ref="A21:A25"/>
    <mergeCell ref="C22:C23"/>
    <mergeCell ref="D22:D23"/>
    <mergeCell ref="A29:A39"/>
    <mergeCell ref="B29:D29"/>
    <mergeCell ref="A40:A46"/>
    <mergeCell ref="A48:A50"/>
    <mergeCell ref="B51:D51"/>
    <mergeCell ref="A52:A56"/>
    <mergeCell ref="A57:A62"/>
    <mergeCell ref="B15:D15"/>
    <mergeCell ref="D1:E1"/>
    <mergeCell ref="B59:B60"/>
    <mergeCell ref="E59:E60"/>
    <mergeCell ref="A2:E2"/>
    <mergeCell ref="A3:E3"/>
    <mergeCell ref="A10:A11"/>
    <mergeCell ref="A12:D12"/>
    <mergeCell ref="A13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2024-06-21T12:36:43Z</cp:lastPrinted>
  <dcterms:created xsi:type="dcterms:W3CDTF">2023-07-14T07:31:20Z</dcterms:created>
  <dcterms:modified xsi:type="dcterms:W3CDTF">2024-11-18T10:48:07Z</dcterms:modified>
</cp:coreProperties>
</file>