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5510" windowHeight="8205"/>
  </bookViews>
  <sheets>
    <sheet name="Лист1" sheetId="4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4"/>
  <c r="E43"/>
  <c r="E24"/>
  <c r="E23"/>
  <c r="E7"/>
  <c r="E57"/>
  <c r="E56"/>
  <c r="E55"/>
  <c r="E53"/>
  <c r="E52"/>
  <c r="E51"/>
  <c r="E50"/>
  <c r="E46"/>
  <c r="E45" s="1"/>
  <c r="E40"/>
  <c r="E39"/>
  <c r="E38"/>
  <c r="E26"/>
  <c r="E14"/>
  <c r="E6"/>
  <c r="E5"/>
  <c r="E54" l="1"/>
  <c r="E49"/>
  <c r="E48" s="1"/>
  <c r="E4"/>
  <c r="E9" s="1"/>
  <c r="E37"/>
  <c r="E12" s="1"/>
  <c r="E59" l="1"/>
</calcChain>
</file>

<file path=xl/sharedStrings.xml><?xml version="1.0" encoding="utf-8"?>
<sst xmlns="http://schemas.openxmlformats.org/spreadsheetml/2006/main" count="85" uniqueCount="81">
  <si>
    <t>Планируемые доходы</t>
  </si>
  <si>
    <t>№</t>
  </si>
  <si>
    <t xml:space="preserve">Планируемые поступления </t>
  </si>
  <si>
    <r>
      <t>Кол-во участков /</t>
    </r>
    <r>
      <rPr>
        <b/>
        <sz val="11"/>
        <color rgb="FF000000"/>
        <rFont val="Times New Roman"/>
        <family val="1"/>
        <charset val="204"/>
      </rPr>
      <t xml:space="preserve"> Площадь всех участков, сотки</t>
    </r>
  </si>
  <si>
    <t>Итого поступления</t>
  </si>
  <si>
    <t>Членские взносы, в т.ч.:</t>
  </si>
  <si>
    <t>1.1</t>
  </si>
  <si>
    <t xml:space="preserve"> с участка</t>
  </si>
  <si>
    <t>1.2</t>
  </si>
  <si>
    <t>с площади участка (за сотку)</t>
  </si>
  <si>
    <t>Прочие доходы:</t>
  </si>
  <si>
    <t>2.1</t>
  </si>
  <si>
    <t>ПАО «МЕГАФОН» (ежемесячно)</t>
  </si>
  <si>
    <t>12 (месяцев)</t>
  </si>
  <si>
    <t>2.2</t>
  </si>
  <si>
    <t>Итого доходная часть</t>
  </si>
  <si>
    <t>Планируемые расходы (членские взносы)</t>
  </si>
  <si>
    <t>Планируемые расходы</t>
  </si>
  <si>
    <t>Сумма расходов</t>
  </si>
  <si>
    <t>Количество</t>
  </si>
  <si>
    <t>Итого расходов</t>
  </si>
  <si>
    <t>1</t>
  </si>
  <si>
    <t>Обязательные платежи по налогам, договорам и закупкам.</t>
  </si>
  <si>
    <t>Вознаграждение председателя СНТ</t>
  </si>
  <si>
    <t>Налоги, в т.ч.</t>
  </si>
  <si>
    <t>- возмещение налогов по договорам с ИП (самозанятыми) УСН (НПД)</t>
  </si>
  <si>
    <t>- страховые взносы</t>
  </si>
  <si>
    <t>- водный налог</t>
  </si>
  <si>
    <t>1.3</t>
  </si>
  <si>
    <t xml:space="preserve">Оплата энергоресурсов, в т.ч. </t>
  </si>
  <si>
    <t xml:space="preserve">- электроэнергия, в т.ч. </t>
  </si>
  <si>
    <t>(возмещение членам СНТ за подключенные фонарей  и видеокамер)</t>
  </si>
  <si>
    <t>- газ</t>
  </si>
  <si>
    <t>- дрова</t>
  </si>
  <si>
    <t>1.4</t>
  </si>
  <si>
    <t>1.5</t>
  </si>
  <si>
    <t>Обслуживание банковского счета</t>
  </si>
  <si>
    <t>1.6</t>
  </si>
  <si>
    <t>1.7</t>
  </si>
  <si>
    <t>Хозяйственные расходы, приобретение материалов, инструмента, инвентаря и прочего, в т.ч.:</t>
  </si>
  <si>
    <t>- насосы д/колодцев</t>
  </si>
  <si>
    <t>- фитинги, краны и прочие материалы для водозаборного узла и водопровода</t>
  </si>
  <si>
    <t>- краска, аксессуары д/покраски</t>
  </si>
  <si>
    <t>- ГСМ (бензопила, бензотример, снегоуборщик)</t>
  </si>
  <si>
    <t>-ремонтные запчасти, расходные материалы</t>
  </si>
  <si>
    <t>- замки, ключи</t>
  </si>
  <si>
    <t>- почтовые расходы</t>
  </si>
  <si>
    <t>- канцтовары</t>
  </si>
  <si>
    <t>1.8</t>
  </si>
  <si>
    <t>Оплата услуг связи, в т.ч.</t>
  </si>
  <si>
    <t>- телефон председателя</t>
  </si>
  <si>
    <t>-  телефон зам. председателя, коменданта</t>
  </si>
  <si>
    <t>- сим-карты шлагбаумов и видеокамер</t>
  </si>
  <si>
    <t>- интернет</t>
  </si>
  <si>
    <t>1.9</t>
  </si>
  <si>
    <t>Транспортные расходы, в т.ч.: доставка материалов, возмещение расходов на проезд председателю, бухгалтеру, секретарю, коменданту</t>
  </si>
  <si>
    <t>1.10</t>
  </si>
  <si>
    <t xml:space="preserve">Содержание сторожевой собаки, в т.ч.:  </t>
  </si>
  <si>
    <t>- содержание и кормление</t>
  </si>
  <si>
    <t>мед. обслуживание</t>
  </si>
  <si>
    <t>2</t>
  </si>
  <si>
    <t>Договора с ИП (самозанятыми) по управлению, бухгалтерскому учету, делопроизводству, в т.ч.</t>
  </si>
  <si>
    <t>- зам. Председателя</t>
  </si>
  <si>
    <t>- бухгалтер</t>
  </si>
  <si>
    <t>- секретарь</t>
  </si>
  <si>
    <t>- правление и ревизионная комиссия</t>
  </si>
  <si>
    <t>Договора с ИП (самозанятыми) по обслуживанию и ремонту инженерных сетей, благоустройству, обеспечению сохранности ИОП, в т.ч.:</t>
  </si>
  <si>
    <t>- управляющий хоз. деятельностью (комендант, старший охраны)</t>
  </si>
  <si>
    <t>- техник-смотритель (сторож, сантехник, дворник, сварщик, слесарь, электрик)</t>
  </si>
  <si>
    <t>- техник-смотритель (сторож, дворник, разнорабочий)</t>
  </si>
  <si>
    <t>Итого расходная часть</t>
  </si>
  <si>
    <t>Вывоз ТКО (3 контейнера по 21,09 куб.м./мес) + доп.</t>
  </si>
  <si>
    <t>- телефон бухгалтера, секретаря</t>
  </si>
  <si>
    <t>- обслуживание сайта</t>
  </si>
  <si>
    <t>Плата по договорам на оказание возмездных услуг.</t>
  </si>
  <si>
    <t>Судебные издержки</t>
  </si>
  <si>
    <t>- спецодежда (2-зимних, 2-летних компл.)</t>
  </si>
  <si>
    <t>- ремонт и обслуживание дорог общего пользования, детская площадка</t>
  </si>
  <si>
    <t>-инструменты и инвентарь (бензопила, тример, кусторез, ручной инструмент)</t>
  </si>
  <si>
    <t>Финансово-экономическое обоснование размера взносов
к приходно-расходной смете СНТ «Коммунар» на 2027г.</t>
  </si>
  <si>
    <t>Сумма взноса на 2027 год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</si>
</sst>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vertical="center" wrapText="1"/>
    </xf>
    <xf numFmtId="4" fontId="9" fillId="0" borderId="10" xfId="0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vertical="center" wrapText="1"/>
    </xf>
    <xf numFmtId="4" fontId="9" fillId="0" borderId="12" xfId="0" applyNumberFormat="1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" fontId="6" fillId="0" borderId="13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49" fontId="4" fillId="0" borderId="11" xfId="0" applyNumberFormat="1" applyFont="1" applyFill="1" applyBorder="1" applyAlignment="1">
      <alignment vertical="center" wrapText="1"/>
    </xf>
    <xf numFmtId="4" fontId="9" fillId="0" borderId="11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0" fillId="0" borderId="0" xfId="0" applyFill="1"/>
    <xf numFmtId="0" fontId="0" fillId="0" borderId="0" xfId="0" applyFont="1" applyFill="1" applyAlignment="1">
      <alignment horizontal="center"/>
    </xf>
    <xf numFmtId="49" fontId="0" fillId="0" borderId="0" xfId="0" applyNumberFormat="1" applyFill="1"/>
    <xf numFmtId="49" fontId="9" fillId="0" borderId="9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49" fontId="4" fillId="0" borderId="13" xfId="0" applyNumberFormat="1" applyFont="1" applyFill="1" applyBorder="1" applyAlignment="1">
      <alignment vertical="center" wrapText="1"/>
    </xf>
    <xf numFmtId="4" fontId="9" fillId="0" borderId="13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4" fontId="9" fillId="0" borderId="7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4" fontId="9" fillId="0" borderId="11" xfId="0" applyNumberFormat="1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49" fontId="8" fillId="0" borderId="13" xfId="0" applyNumberFormat="1" applyFont="1" applyFill="1" applyBorder="1" applyAlignment="1">
      <alignment vertical="center" wrapText="1"/>
    </xf>
    <xf numFmtId="4" fontId="7" fillId="0" borderId="13" xfId="0" applyNumberFormat="1" applyFont="1" applyFill="1" applyBorder="1" applyAlignment="1">
      <alignment horizontal="right" vertical="center" wrapText="1"/>
    </xf>
    <xf numFmtId="0" fontId="8" fillId="0" borderId="13" xfId="0" applyFont="1" applyFill="1" applyBorder="1" applyAlignment="1">
      <alignment horizontal="center" vertical="center" wrapText="1"/>
    </xf>
    <xf numFmtId="4" fontId="7" fillId="0" borderId="23" xfId="0" applyNumberFormat="1" applyFont="1" applyFill="1" applyBorder="1" applyAlignment="1">
      <alignment horizontal="right" vertical="center" wrapText="1"/>
    </xf>
    <xf numFmtId="4" fontId="9" fillId="0" borderId="24" xfId="0" applyNumberFormat="1" applyFont="1" applyFill="1" applyBorder="1" applyAlignment="1">
      <alignment horizontal="right" vertical="center" wrapText="1"/>
    </xf>
    <xf numFmtId="4" fontId="10" fillId="0" borderId="23" xfId="0" applyNumberFormat="1" applyFont="1" applyFill="1" applyBorder="1"/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" fontId="5" fillId="0" borderId="26" xfId="0" applyNumberFormat="1" applyFont="1" applyFill="1" applyBorder="1" applyAlignment="1">
      <alignment horizontal="center" vertical="center" wrapText="1"/>
    </xf>
    <xf numFmtId="4" fontId="9" fillId="0" borderId="27" xfId="0" applyNumberFormat="1" applyFont="1" applyFill="1" applyBorder="1" applyAlignment="1">
      <alignment horizontal="right" vertical="center" wrapText="1"/>
    </xf>
    <xf numFmtId="4" fontId="9" fillId="0" borderId="28" xfId="0" applyNumberFormat="1" applyFont="1" applyFill="1" applyBorder="1" applyAlignment="1">
      <alignment horizontal="right" vertical="center" wrapText="1"/>
    </xf>
    <xf numFmtId="4" fontId="6" fillId="0" borderId="25" xfId="0" applyNumberFormat="1" applyFont="1" applyFill="1" applyBorder="1" applyAlignment="1">
      <alignment horizontal="center" vertical="center"/>
    </xf>
    <xf numFmtId="4" fontId="11" fillId="0" borderId="23" xfId="0" applyNumberFormat="1" applyFont="1" applyFill="1" applyBorder="1" applyAlignment="1">
      <alignment horizontal="right" vertical="center" wrapText="1"/>
    </xf>
    <xf numFmtId="4" fontId="4" fillId="0" borderId="25" xfId="0" applyNumberFormat="1" applyFont="1" applyFill="1" applyBorder="1" applyAlignment="1">
      <alignment horizontal="right" vertical="center" wrapText="1"/>
    </xf>
    <xf numFmtId="4" fontId="8" fillId="0" borderId="23" xfId="0" applyNumberFormat="1" applyFont="1" applyFill="1" applyBorder="1" applyAlignment="1">
      <alignment horizontal="right" vertical="center" wrapText="1"/>
    </xf>
    <xf numFmtId="4" fontId="4" fillId="0" borderId="27" xfId="0" applyNumberFormat="1" applyFont="1" applyFill="1" applyBorder="1" applyAlignment="1">
      <alignment horizontal="right" vertical="center" wrapText="1"/>
    </xf>
    <xf numFmtId="4" fontId="4" fillId="0" borderId="29" xfId="0" applyNumberFormat="1" applyFont="1" applyFill="1" applyBorder="1" applyAlignment="1">
      <alignment horizontal="right" vertical="center" wrapText="1"/>
    </xf>
    <xf numFmtId="4" fontId="4" fillId="0" borderId="30" xfId="0" applyNumberFormat="1" applyFont="1" applyFill="1" applyBorder="1" applyAlignment="1">
      <alignment horizontal="right" vertical="center" wrapText="1"/>
    </xf>
    <xf numFmtId="4" fontId="6" fillId="0" borderId="31" xfId="0" applyNumberFormat="1" applyFont="1" applyFill="1" applyBorder="1"/>
    <xf numFmtId="4" fontId="8" fillId="0" borderId="25" xfId="0" applyNumberFormat="1" applyFont="1" applyFill="1" applyBorder="1" applyAlignment="1">
      <alignment horizontal="right" vertical="center" wrapText="1"/>
    </xf>
    <xf numFmtId="4" fontId="11" fillId="0" borderId="23" xfId="0" applyNumberFormat="1" applyFont="1" applyFill="1" applyBorder="1"/>
    <xf numFmtId="4" fontId="2" fillId="0" borderId="29" xfId="0" applyNumberFormat="1" applyFont="1" applyFill="1" applyBorder="1" applyAlignment="1">
      <alignment horizontal="right" vertical="center"/>
    </xf>
    <xf numFmtId="4" fontId="10" fillId="0" borderId="31" xfId="0" applyNumberFormat="1" applyFont="1" applyFill="1" applyBorder="1"/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tabSelected="1" topLeftCell="A10" workbookViewId="0">
      <selection activeCell="E21" sqref="E21"/>
    </sheetView>
  </sheetViews>
  <sheetFormatPr defaultColWidth="8.85546875" defaultRowHeight="15"/>
  <cols>
    <col min="1" max="1" width="8.85546875" style="34"/>
    <col min="2" max="2" width="35.28515625" style="35" customWidth="1"/>
    <col min="3" max="3" width="18.7109375" style="32" customWidth="1"/>
    <col min="4" max="4" width="16.85546875" style="33" customWidth="1"/>
    <col min="5" max="5" width="17.5703125" style="33" customWidth="1"/>
    <col min="6" max="6" width="13.28515625" style="33" customWidth="1"/>
    <col min="7" max="16384" width="8.85546875" style="33"/>
  </cols>
  <sheetData>
    <row r="1" spans="1:5" s="1" customFormat="1" ht="44.25" customHeight="1" thickBot="1">
      <c r="A1" s="85" t="s">
        <v>79</v>
      </c>
      <c r="B1" s="85"/>
      <c r="C1" s="85"/>
      <c r="D1" s="85"/>
      <c r="E1" s="85"/>
    </row>
    <row r="2" spans="1:5" s="2" customFormat="1" ht="24.6" customHeight="1" thickBot="1">
      <c r="A2" s="86" t="s">
        <v>0</v>
      </c>
      <c r="B2" s="87"/>
      <c r="C2" s="87"/>
      <c r="D2" s="87"/>
      <c r="E2" s="88"/>
    </row>
    <row r="3" spans="1:5" s="1" customFormat="1" ht="72" thickBot="1">
      <c r="A3" s="3" t="s">
        <v>1</v>
      </c>
      <c r="B3" s="4" t="s">
        <v>2</v>
      </c>
      <c r="C3" s="5" t="s">
        <v>80</v>
      </c>
      <c r="D3" s="6" t="s">
        <v>3</v>
      </c>
      <c r="E3" s="63" t="s">
        <v>4</v>
      </c>
    </row>
    <row r="4" spans="1:5" s="1" customFormat="1" ht="15.75" thickBot="1">
      <c r="A4" s="7">
        <v>1</v>
      </c>
      <c r="B4" s="8" t="s">
        <v>5</v>
      </c>
      <c r="C4" s="9"/>
      <c r="D4" s="10"/>
      <c r="E4" s="56">
        <f>E5+E6</f>
        <v>3410000</v>
      </c>
    </row>
    <row r="5" spans="1:5" s="1" customFormat="1">
      <c r="A5" s="44" t="s">
        <v>6</v>
      </c>
      <c r="B5" s="11" t="s">
        <v>7</v>
      </c>
      <c r="C5" s="12">
        <v>7000</v>
      </c>
      <c r="D5" s="13">
        <v>209</v>
      </c>
      <c r="E5" s="64">
        <f>C5*D5</f>
        <v>1463000</v>
      </c>
    </row>
    <row r="6" spans="1:5" s="1" customFormat="1" ht="15.75" thickBot="1">
      <c r="A6" s="36" t="s">
        <v>8</v>
      </c>
      <c r="B6" s="14" t="s">
        <v>9</v>
      </c>
      <c r="C6" s="15">
        <v>1100</v>
      </c>
      <c r="D6" s="16">
        <v>1770</v>
      </c>
      <c r="E6" s="65">
        <f>C6*D6</f>
        <v>1947000</v>
      </c>
    </row>
    <row r="7" spans="1:5" s="1" customFormat="1" ht="15.75" thickBot="1">
      <c r="A7" s="7">
        <v>2</v>
      </c>
      <c r="B7" s="8" t="s">
        <v>10</v>
      </c>
      <c r="C7" s="9"/>
      <c r="D7" s="10"/>
      <c r="E7" s="56">
        <f>E8</f>
        <v>120000</v>
      </c>
    </row>
    <row r="8" spans="1:5" s="1" customFormat="1" ht="15.75" thickBot="1">
      <c r="A8" s="44" t="s">
        <v>11</v>
      </c>
      <c r="B8" s="41" t="s">
        <v>12</v>
      </c>
      <c r="C8" s="42">
        <v>10000</v>
      </c>
      <c r="D8" s="43" t="s">
        <v>13</v>
      </c>
      <c r="E8" s="57">
        <v>120000</v>
      </c>
    </row>
    <row r="9" spans="1:5" s="1" customFormat="1" ht="16.5" thickBot="1">
      <c r="A9" s="89" t="s">
        <v>15</v>
      </c>
      <c r="B9" s="90"/>
      <c r="C9" s="90"/>
      <c r="D9" s="90"/>
      <c r="E9" s="58">
        <f>E4+E7</f>
        <v>3530000</v>
      </c>
    </row>
    <row r="10" spans="1:5" s="2" customFormat="1" ht="25.9" customHeight="1" thickBot="1">
      <c r="A10" s="86" t="s">
        <v>16</v>
      </c>
      <c r="B10" s="87"/>
      <c r="C10" s="87"/>
      <c r="D10" s="87"/>
      <c r="E10" s="88"/>
    </row>
    <row r="11" spans="1:5" s="24" customFormat="1" ht="18.600000000000001" customHeight="1" thickBot="1">
      <c r="A11" s="20" t="s">
        <v>1</v>
      </c>
      <c r="B11" s="21" t="s">
        <v>17</v>
      </c>
      <c r="C11" s="22" t="s">
        <v>18</v>
      </c>
      <c r="D11" s="23" t="s">
        <v>19</v>
      </c>
      <c r="E11" s="66" t="s">
        <v>20</v>
      </c>
    </row>
    <row r="12" spans="1:5" s="1" customFormat="1" ht="15.75" thickBot="1">
      <c r="A12" s="25" t="s">
        <v>21</v>
      </c>
      <c r="B12" s="81" t="s">
        <v>22</v>
      </c>
      <c r="C12" s="81"/>
      <c r="D12" s="81"/>
      <c r="E12" s="67">
        <f>E13+E14+E18+E23+E24+E25+E26+E37+E44+E45</f>
        <v>1693000</v>
      </c>
    </row>
    <row r="13" spans="1:5" s="1" customFormat="1" ht="15.75" thickBot="1">
      <c r="A13" s="60" t="s">
        <v>6</v>
      </c>
      <c r="B13" s="38" t="s">
        <v>23</v>
      </c>
      <c r="C13" s="39">
        <v>20000</v>
      </c>
      <c r="D13" s="40">
        <v>12</v>
      </c>
      <c r="E13" s="68">
        <v>240000</v>
      </c>
    </row>
    <row r="14" spans="1:5" s="1" customFormat="1" ht="15.75" thickBot="1">
      <c r="A14" s="91" t="s">
        <v>8</v>
      </c>
      <c r="B14" s="48" t="s">
        <v>24</v>
      </c>
      <c r="C14" s="49"/>
      <c r="D14" s="50"/>
      <c r="E14" s="69">
        <f>SUM(E15:E17)</f>
        <v>237000</v>
      </c>
    </row>
    <row r="15" spans="1:5" s="1" customFormat="1" ht="25.5">
      <c r="A15" s="92"/>
      <c r="B15" s="11" t="s">
        <v>25</v>
      </c>
      <c r="C15" s="46"/>
      <c r="D15" s="47"/>
      <c r="E15" s="70">
        <v>121000</v>
      </c>
    </row>
    <row r="16" spans="1:5" s="1" customFormat="1">
      <c r="A16" s="92"/>
      <c r="B16" s="17" t="s">
        <v>26</v>
      </c>
      <c r="C16" s="26"/>
      <c r="D16" s="27"/>
      <c r="E16" s="71">
        <v>73000</v>
      </c>
    </row>
    <row r="17" spans="1:5" s="1" customFormat="1" ht="15.75" thickBot="1">
      <c r="A17" s="82"/>
      <c r="B17" s="28" t="s">
        <v>27</v>
      </c>
      <c r="C17" s="29"/>
      <c r="D17" s="30"/>
      <c r="E17" s="72">
        <v>43000</v>
      </c>
    </row>
    <row r="18" spans="1:5" s="1" customFormat="1" ht="15.75" thickBot="1">
      <c r="A18" s="78" t="s">
        <v>28</v>
      </c>
      <c r="B18" s="48" t="s">
        <v>29</v>
      </c>
      <c r="C18" s="49"/>
      <c r="D18" s="50"/>
      <c r="E18" s="73">
        <f>E19+E21+E22</f>
        <v>290000</v>
      </c>
    </row>
    <row r="19" spans="1:5" s="1" customFormat="1">
      <c r="A19" s="78"/>
      <c r="B19" s="38" t="s">
        <v>30</v>
      </c>
      <c r="C19" s="93"/>
      <c r="D19" s="95"/>
      <c r="E19" s="68">
        <v>284000</v>
      </c>
    </row>
    <row r="20" spans="1:5" s="1" customFormat="1" ht="25.5">
      <c r="A20" s="78"/>
      <c r="B20" s="11" t="s">
        <v>31</v>
      </c>
      <c r="C20" s="94"/>
      <c r="D20" s="96"/>
      <c r="E20" s="70">
        <v>14000</v>
      </c>
    </row>
    <row r="21" spans="1:5" s="1" customFormat="1">
      <c r="A21" s="79"/>
      <c r="B21" s="11" t="s">
        <v>32</v>
      </c>
      <c r="C21" s="26"/>
      <c r="D21" s="27"/>
      <c r="E21" s="70">
        <v>6000</v>
      </c>
    </row>
    <row r="22" spans="1:5" s="1" customFormat="1" ht="15.75" thickBot="1">
      <c r="A22" s="79"/>
      <c r="B22" s="28" t="s">
        <v>33</v>
      </c>
      <c r="C22" s="51"/>
      <c r="D22" s="52"/>
      <c r="E22" s="72">
        <v>0</v>
      </c>
    </row>
    <row r="23" spans="1:5" s="1" customFormat="1" ht="26.25" thickBot="1">
      <c r="A23" s="61" t="s">
        <v>34</v>
      </c>
      <c r="B23" s="48" t="s">
        <v>71</v>
      </c>
      <c r="C23" s="9">
        <v>48750</v>
      </c>
      <c r="D23" s="10">
        <v>12</v>
      </c>
      <c r="E23" s="69">
        <f>C23*D23</f>
        <v>585000</v>
      </c>
    </row>
    <row r="24" spans="1:5" s="1" customFormat="1" ht="15.75" thickBot="1">
      <c r="A24" s="59" t="s">
        <v>35</v>
      </c>
      <c r="B24" s="48" t="s">
        <v>36</v>
      </c>
      <c r="C24" s="9">
        <v>3750</v>
      </c>
      <c r="D24" s="10">
        <v>12</v>
      </c>
      <c r="E24" s="69">
        <f>C24*D24</f>
        <v>45000</v>
      </c>
    </row>
    <row r="25" spans="1:5" s="1" customFormat="1" ht="13.9" customHeight="1" thickBot="1">
      <c r="A25" s="62" t="s">
        <v>37</v>
      </c>
      <c r="B25" s="53" t="s">
        <v>75</v>
      </c>
      <c r="C25" s="54"/>
      <c r="D25" s="55"/>
      <c r="E25" s="74">
        <v>5000</v>
      </c>
    </row>
    <row r="26" spans="1:5" s="1" customFormat="1" ht="27" customHeight="1" thickBot="1">
      <c r="A26" s="78" t="s">
        <v>38</v>
      </c>
      <c r="B26" s="97" t="s">
        <v>39</v>
      </c>
      <c r="C26" s="98"/>
      <c r="D26" s="98"/>
      <c r="E26" s="69">
        <f>E27+E28+E29+E30+E31+E32+E33+E34+E35+E36</f>
        <v>168500</v>
      </c>
    </row>
    <row r="27" spans="1:5" s="1" customFormat="1" ht="25.5">
      <c r="A27" s="79"/>
      <c r="B27" s="11" t="s">
        <v>78</v>
      </c>
      <c r="C27" s="46"/>
      <c r="D27" s="47"/>
      <c r="E27" s="70">
        <v>39000</v>
      </c>
    </row>
    <row r="28" spans="1:5" s="1" customFormat="1">
      <c r="A28" s="79"/>
      <c r="B28" s="17" t="s">
        <v>40</v>
      </c>
      <c r="C28" s="26"/>
      <c r="D28" s="27"/>
      <c r="E28" s="71">
        <v>17000</v>
      </c>
    </row>
    <row r="29" spans="1:5" s="1" customFormat="1" ht="25.5">
      <c r="A29" s="79"/>
      <c r="B29" s="17" t="s">
        <v>41</v>
      </c>
      <c r="C29" s="26"/>
      <c r="D29" s="27"/>
      <c r="E29" s="71">
        <v>12000</v>
      </c>
    </row>
    <row r="30" spans="1:5" s="1" customFormat="1">
      <c r="A30" s="79"/>
      <c r="B30" s="17" t="s">
        <v>76</v>
      </c>
      <c r="C30" s="26"/>
      <c r="D30" s="27"/>
      <c r="E30" s="71">
        <v>20000</v>
      </c>
    </row>
    <row r="31" spans="1:5" s="1" customFormat="1">
      <c r="A31" s="79"/>
      <c r="B31" s="17" t="s">
        <v>42</v>
      </c>
      <c r="C31" s="26"/>
      <c r="D31" s="27"/>
      <c r="E31" s="71">
        <v>15000</v>
      </c>
    </row>
    <row r="32" spans="1:5" s="1" customFormat="1" ht="25.5">
      <c r="A32" s="79"/>
      <c r="B32" s="17" t="s">
        <v>43</v>
      </c>
      <c r="C32" s="26"/>
      <c r="D32" s="27"/>
      <c r="E32" s="71">
        <v>22000</v>
      </c>
    </row>
    <row r="33" spans="1:6" s="1" customFormat="1" ht="25.5">
      <c r="A33" s="79"/>
      <c r="B33" s="17" t="s">
        <v>44</v>
      </c>
      <c r="C33" s="26"/>
      <c r="D33" s="27"/>
      <c r="E33" s="71">
        <v>30000</v>
      </c>
    </row>
    <row r="34" spans="1:6" s="1" customFormat="1">
      <c r="A34" s="79"/>
      <c r="B34" s="17" t="s">
        <v>45</v>
      </c>
      <c r="C34" s="26"/>
      <c r="D34" s="27"/>
      <c r="E34" s="71">
        <v>5000</v>
      </c>
    </row>
    <row r="35" spans="1:6" s="1" customFormat="1">
      <c r="A35" s="79"/>
      <c r="B35" s="17" t="s">
        <v>46</v>
      </c>
      <c r="C35" s="26"/>
      <c r="D35" s="27"/>
      <c r="E35" s="71">
        <v>5000</v>
      </c>
    </row>
    <row r="36" spans="1:6" s="1" customFormat="1" ht="15.75" thickBot="1">
      <c r="A36" s="79"/>
      <c r="B36" s="28" t="s">
        <v>47</v>
      </c>
      <c r="C36" s="51"/>
      <c r="D36" s="52"/>
      <c r="E36" s="72">
        <v>3500</v>
      </c>
    </row>
    <row r="37" spans="1:6" s="1" customFormat="1" ht="15.75" thickBot="1">
      <c r="A37" s="78" t="s">
        <v>48</v>
      </c>
      <c r="B37" s="48" t="s">
        <v>49</v>
      </c>
      <c r="C37" s="9"/>
      <c r="D37" s="10"/>
      <c r="E37" s="69">
        <f>SUM(E38:E43)</f>
        <v>57500</v>
      </c>
    </row>
    <row r="38" spans="1:6" s="1" customFormat="1" ht="16.149999999999999" customHeight="1">
      <c r="A38" s="79"/>
      <c r="B38" s="11" t="s">
        <v>50</v>
      </c>
      <c r="C38" s="12">
        <v>900</v>
      </c>
      <c r="D38" s="13">
        <v>12</v>
      </c>
      <c r="E38" s="70">
        <f>C38*D38</f>
        <v>10800</v>
      </c>
    </row>
    <row r="39" spans="1:6" s="1" customFormat="1" ht="21" customHeight="1">
      <c r="A39" s="79"/>
      <c r="B39" s="17" t="s">
        <v>51</v>
      </c>
      <c r="C39" s="18">
        <v>840</v>
      </c>
      <c r="D39" s="19">
        <v>12</v>
      </c>
      <c r="E39" s="71">
        <f t="shared" ref="E39:E40" si="0">C39*D39</f>
        <v>10080</v>
      </c>
      <c r="F39" s="45"/>
    </row>
    <row r="40" spans="1:6" s="1" customFormat="1">
      <c r="A40" s="79"/>
      <c r="B40" s="17" t="s">
        <v>72</v>
      </c>
      <c r="C40" s="18">
        <v>1200</v>
      </c>
      <c r="D40" s="19">
        <v>12</v>
      </c>
      <c r="E40" s="71">
        <f t="shared" si="0"/>
        <v>14400</v>
      </c>
    </row>
    <row r="41" spans="1:6" s="1" customFormat="1" ht="14.45" customHeight="1">
      <c r="A41" s="79"/>
      <c r="B41" s="17" t="s">
        <v>52</v>
      </c>
      <c r="C41" s="18"/>
      <c r="D41" s="19">
        <v>12</v>
      </c>
      <c r="E41" s="71">
        <v>3120</v>
      </c>
    </row>
    <row r="42" spans="1:6" s="1" customFormat="1">
      <c r="A42" s="79"/>
      <c r="B42" s="17" t="s">
        <v>73</v>
      </c>
      <c r="C42" s="18"/>
      <c r="D42" s="19">
        <v>12</v>
      </c>
      <c r="E42" s="71">
        <v>8300</v>
      </c>
    </row>
    <row r="43" spans="1:6" s="1" customFormat="1" ht="15.75" thickBot="1">
      <c r="A43" s="79"/>
      <c r="B43" s="28" t="s">
        <v>53</v>
      </c>
      <c r="C43" s="29">
        <v>1200</v>
      </c>
      <c r="D43" s="30">
        <v>9</v>
      </c>
      <c r="E43" s="72">
        <f>C43*D43</f>
        <v>10800</v>
      </c>
    </row>
    <row r="44" spans="1:6" s="1" customFormat="1" ht="51.75" thickBot="1">
      <c r="A44" s="59" t="s">
        <v>54</v>
      </c>
      <c r="B44" s="48" t="s">
        <v>55</v>
      </c>
      <c r="C44" s="9"/>
      <c r="D44" s="10"/>
      <c r="E44" s="69">
        <v>30000</v>
      </c>
    </row>
    <row r="45" spans="1:6" s="1" customFormat="1" ht="15.75" thickBot="1">
      <c r="A45" s="78" t="s">
        <v>56</v>
      </c>
      <c r="B45" s="48" t="s">
        <v>57</v>
      </c>
      <c r="C45" s="9"/>
      <c r="D45" s="10"/>
      <c r="E45" s="69">
        <f>E46+E47</f>
        <v>35000</v>
      </c>
    </row>
    <row r="46" spans="1:6" s="1" customFormat="1">
      <c r="A46" s="79"/>
      <c r="B46" s="11" t="s">
        <v>58</v>
      </c>
      <c r="C46" s="12">
        <v>2500</v>
      </c>
      <c r="D46" s="13">
        <v>12</v>
      </c>
      <c r="E46" s="70">
        <f>C46*D46</f>
        <v>30000</v>
      </c>
    </row>
    <row r="47" spans="1:6" s="1" customFormat="1" ht="15" customHeight="1" thickBot="1">
      <c r="A47" s="80"/>
      <c r="B47" s="28" t="s">
        <v>59</v>
      </c>
      <c r="C47" s="31"/>
      <c r="D47" s="30"/>
      <c r="E47" s="72">
        <v>5000</v>
      </c>
    </row>
    <row r="48" spans="1:6" s="1" customFormat="1" ht="18" customHeight="1" thickBot="1">
      <c r="A48" s="25" t="s">
        <v>60</v>
      </c>
      <c r="B48" s="81" t="s">
        <v>74</v>
      </c>
      <c r="C48" s="81"/>
      <c r="D48" s="81"/>
      <c r="E48" s="75">
        <f>E49+E54</f>
        <v>1837000</v>
      </c>
    </row>
    <row r="49" spans="1:5" s="1" customFormat="1" ht="46.9" customHeight="1">
      <c r="A49" s="82" t="s">
        <v>11</v>
      </c>
      <c r="B49" s="11" t="s">
        <v>61</v>
      </c>
      <c r="C49" s="12"/>
      <c r="D49" s="13"/>
      <c r="E49" s="71">
        <f>SUM(E50:E53)</f>
        <v>614000</v>
      </c>
    </row>
    <row r="50" spans="1:5" s="1" customFormat="1" ht="15.6" customHeight="1">
      <c r="A50" s="79"/>
      <c r="B50" s="17" t="s">
        <v>62</v>
      </c>
      <c r="C50" s="18">
        <v>15000</v>
      </c>
      <c r="D50" s="19">
        <v>12</v>
      </c>
      <c r="E50" s="71">
        <f>C50*D50</f>
        <v>180000</v>
      </c>
    </row>
    <row r="51" spans="1:5" s="1" customFormat="1" ht="16.899999999999999" customHeight="1">
      <c r="A51" s="79"/>
      <c r="B51" s="17" t="s">
        <v>63</v>
      </c>
      <c r="C51" s="18">
        <v>22000</v>
      </c>
      <c r="D51" s="19">
        <v>12</v>
      </c>
      <c r="E51" s="71">
        <f t="shared" ref="E51:E57" si="1">C51*D51</f>
        <v>264000</v>
      </c>
    </row>
    <row r="52" spans="1:5" s="1" customFormat="1" ht="18.600000000000001" customHeight="1">
      <c r="A52" s="79"/>
      <c r="B52" s="17" t="s">
        <v>64</v>
      </c>
      <c r="C52" s="18">
        <v>10000</v>
      </c>
      <c r="D52" s="19">
        <v>12</v>
      </c>
      <c r="E52" s="71">
        <f t="shared" si="1"/>
        <v>120000</v>
      </c>
    </row>
    <row r="53" spans="1:5" s="1" customFormat="1">
      <c r="A53" s="79"/>
      <c r="B53" s="17" t="s">
        <v>65</v>
      </c>
      <c r="C53" s="18">
        <v>50000</v>
      </c>
      <c r="D53" s="19">
        <v>1</v>
      </c>
      <c r="E53" s="71">
        <f t="shared" si="1"/>
        <v>50000</v>
      </c>
    </row>
    <row r="54" spans="1:5" s="1" customFormat="1" ht="51">
      <c r="A54" s="79" t="s">
        <v>14</v>
      </c>
      <c r="B54" s="17" t="s">
        <v>66</v>
      </c>
      <c r="C54" s="18"/>
      <c r="D54" s="19"/>
      <c r="E54" s="71">
        <f>SUM(E55:E58)</f>
        <v>1223000</v>
      </c>
    </row>
    <row r="55" spans="1:5" s="1" customFormat="1" ht="25.5">
      <c r="A55" s="79"/>
      <c r="B55" s="17" t="s">
        <v>67</v>
      </c>
      <c r="C55" s="29">
        <v>40000</v>
      </c>
      <c r="D55" s="19">
        <v>12</v>
      </c>
      <c r="E55" s="71">
        <f t="shared" si="1"/>
        <v>480000</v>
      </c>
    </row>
    <row r="56" spans="1:5" s="1" customFormat="1" ht="25.5">
      <c r="A56" s="79"/>
      <c r="B56" s="37" t="s">
        <v>68</v>
      </c>
      <c r="C56" s="18">
        <v>35000</v>
      </c>
      <c r="D56" s="30">
        <v>12</v>
      </c>
      <c r="E56" s="71">
        <f t="shared" si="1"/>
        <v>420000</v>
      </c>
    </row>
    <row r="57" spans="1:5" s="1" customFormat="1" ht="25.5">
      <c r="A57" s="79"/>
      <c r="B57" s="17" t="s">
        <v>69</v>
      </c>
      <c r="C57" s="18">
        <v>29000</v>
      </c>
      <c r="D57" s="19">
        <v>7</v>
      </c>
      <c r="E57" s="71">
        <f t="shared" si="1"/>
        <v>203000</v>
      </c>
    </row>
    <row r="58" spans="1:5" s="1" customFormat="1" ht="26.25" thickBot="1">
      <c r="A58" s="79"/>
      <c r="B58" s="17" t="s">
        <v>77</v>
      </c>
      <c r="C58" s="18"/>
      <c r="D58" s="19"/>
      <c r="E58" s="76">
        <v>120000</v>
      </c>
    </row>
    <row r="59" spans="1:5" ht="16.5" thickBot="1">
      <c r="A59" s="83" t="s">
        <v>70</v>
      </c>
      <c r="B59" s="84"/>
      <c r="C59" s="84"/>
      <c r="D59" s="84"/>
      <c r="E59" s="77">
        <f>E12+E48</f>
        <v>3530000</v>
      </c>
    </row>
    <row r="61" spans="1:5">
      <c r="E61" s="32"/>
    </row>
  </sheetData>
  <mergeCells count="17">
    <mergeCell ref="A37:A43"/>
    <mergeCell ref="A1:E1"/>
    <mergeCell ref="A2:E2"/>
    <mergeCell ref="A9:D9"/>
    <mergeCell ref="A10:E10"/>
    <mergeCell ref="B12:D12"/>
    <mergeCell ref="A14:A17"/>
    <mergeCell ref="A18:A22"/>
    <mergeCell ref="C19:C20"/>
    <mergeCell ref="D19:D20"/>
    <mergeCell ref="A26:A36"/>
    <mergeCell ref="B26:D26"/>
    <mergeCell ref="A45:A47"/>
    <mergeCell ref="B48:D48"/>
    <mergeCell ref="A49:A53"/>
    <mergeCell ref="A54:A58"/>
    <mergeCell ref="A59:D59"/>
  </mergeCells>
  <pageMargins left="0.70866141732283472" right="0.70866141732283472" top="0.53" bottom="0.82" header="0.31496062992125984" footer="0.88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2026-06-26T10:23:13Z</cp:lastPrinted>
  <dcterms:created xsi:type="dcterms:W3CDTF">2023-07-14T07:31:20Z</dcterms:created>
  <dcterms:modified xsi:type="dcterms:W3CDTF">2026-06-26T13:33:18Z</dcterms:modified>
</cp:coreProperties>
</file>